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\Particular\arquitetura\PROJETOS EM ANDAMENTO\RUA COBERTA OTTO BUGS\PROJETO_2021\PROJETO MAIO 2021_NATI\"/>
    </mc:Choice>
  </mc:AlternateContent>
  <bookViews>
    <workbookView xWindow="0" yWindow="0" windowWidth="20400" windowHeight="7620" activeTab="1"/>
  </bookViews>
  <sheets>
    <sheet name="Buttons" sheetId="1" r:id="rId1"/>
    <sheet name="Planilha1" sheetId="2" r:id="rId2"/>
  </sheets>
  <definedNames>
    <definedName name="_xlnm.Print_Area" localSheetId="0">Buttons!$A$1:$I$31</definedName>
    <definedName name="_xlnm.Print_Area" localSheetId="1">Planilha1!$A$1:$E$23</definedName>
  </definedNames>
  <calcPr calcId="162913"/>
</workbook>
</file>

<file path=xl/calcChain.xml><?xml version="1.0" encoding="utf-8"?>
<calcChain xmlns="http://schemas.openxmlformats.org/spreadsheetml/2006/main">
  <c r="E17" i="2" l="1"/>
  <c r="E16" i="2" s="1"/>
  <c r="C17" i="2"/>
  <c r="D10" i="2" l="1"/>
  <c r="D17" i="2" s="1"/>
  <c r="D18" i="2" s="1"/>
  <c r="D16" i="2" s="1"/>
  <c r="E18" i="2" l="1"/>
  <c r="D19" i="2"/>
  <c r="E19" i="1"/>
  <c r="D19" i="1"/>
  <c r="I15" i="1"/>
  <c r="I22" i="1" s="1"/>
  <c r="H15" i="1"/>
  <c r="H13" i="1"/>
  <c r="G13" i="1"/>
  <c r="H11" i="1"/>
  <c r="F13" i="1"/>
  <c r="G11" i="1"/>
  <c r="E7" i="1"/>
  <c r="F7" i="1"/>
  <c r="F22" i="1" s="1"/>
  <c r="D5" i="1"/>
  <c r="I17" i="1"/>
  <c r="E9" i="1"/>
  <c r="E19" i="2" l="1"/>
  <c r="H22" i="1"/>
  <c r="E22" i="1"/>
  <c r="E24" i="1" s="1"/>
  <c r="F24" i="1" s="1"/>
  <c r="G24" i="1" s="1"/>
  <c r="H24" i="1" s="1"/>
  <c r="I24" i="1" s="1"/>
  <c r="E28" i="1" s="1"/>
  <c r="G22" i="1"/>
  <c r="D22" i="1"/>
  <c r="D24" i="1" s="1"/>
  <c r="I21" i="1" l="1"/>
  <c r="H21" i="1"/>
  <c r="F21" i="1"/>
  <c r="D21" i="1"/>
  <c r="D23" i="1" s="1"/>
  <c r="E23" i="1" s="1"/>
  <c r="E21" i="1"/>
  <c r="G21" i="1"/>
  <c r="F23" i="1" l="1"/>
  <c r="G23" i="1" s="1"/>
  <c r="H23" i="1" s="1"/>
  <c r="I23" i="1" s="1"/>
</calcChain>
</file>

<file path=xl/sharedStrings.xml><?xml version="1.0" encoding="utf-8"?>
<sst xmlns="http://schemas.openxmlformats.org/spreadsheetml/2006/main" count="105" uniqueCount="56">
  <si>
    <t>Obra</t>
  </si>
  <si>
    <t>Bancos</t>
  </si>
  <si>
    <t>B.D.I.</t>
  </si>
  <si>
    <t>Encargos Sociais</t>
  </si>
  <si>
    <t>PROJETO DE PAVIMENTAÇÃO - AVANÇAR CIDADES - 5 RUAS - 06/2019</t>
  </si>
  <si>
    <t xml:space="preserve">SINAPI - 03/2019 - Rio Grande do Sul
SICRO3 - 10/2018 - Rio Grande do Sul
SICRO2 - 11/2016 - Rio Grande do Sul
</t>
  </si>
  <si>
    <t>23,18%</t>
  </si>
  <si>
    <t>Não Desonerado: embutido nos preços unitário dos insumos de mão de obra, de acordo com as bases.</t>
  </si>
  <si>
    <t>Cronograma Físico e Financeiro</t>
  </si>
  <si>
    <t>Item</t>
  </si>
  <si>
    <t>Descrição</t>
  </si>
  <si>
    <t>Total Por Etapa</t>
  </si>
  <si>
    <t>30 DIAS</t>
  </si>
  <si>
    <t>60 DIAS</t>
  </si>
  <si>
    <t>90 DIAS</t>
  </si>
  <si>
    <t>120 DIAS</t>
  </si>
  <si>
    <t>150 DIAS</t>
  </si>
  <si>
    <t>180 DIAS</t>
  </si>
  <si>
    <t xml:space="preserve"> 1 </t>
  </si>
  <si>
    <t>SERVIÇOS PRELIMINARES</t>
  </si>
  <si>
    <t/>
  </si>
  <si>
    <t xml:space="preserve"> 2 </t>
  </si>
  <si>
    <t>TERRAPLANAGEM</t>
  </si>
  <si>
    <t xml:space="preserve"> 3 </t>
  </si>
  <si>
    <t>REFERENTE AO CORTE DE MATERIAL DE 3ª CATEGORIA - DESMONTE DE ROCHA</t>
  </si>
  <si>
    <t xml:space="preserve"> 4 </t>
  </si>
  <si>
    <t>PAVIMENTAÇÃO</t>
  </si>
  <si>
    <t xml:space="preserve"> 5 </t>
  </si>
  <si>
    <t>MICRODRENAGEM</t>
  </si>
  <si>
    <t xml:space="preserve"> 6 </t>
  </si>
  <si>
    <t>PASSEIOS COM ACESSIBILIDADE</t>
  </si>
  <si>
    <t xml:space="preserve"> 7 </t>
  </si>
  <si>
    <t>SINALIZAÇÃO</t>
  </si>
  <si>
    <t xml:space="preserve"> 8 </t>
  </si>
  <si>
    <t>MURO DE CONTENÇÃO</t>
  </si>
  <si>
    <t>Porcentagem</t>
  </si>
  <si>
    <t>Custo</t>
  </si>
  <si>
    <t>Porcentagem Acumulado</t>
  </si>
  <si>
    <t>Custo Acumulado</t>
  </si>
  <si>
    <t>Total sem BDI</t>
  </si>
  <si>
    <t>Total do BDI</t>
  </si>
  <si>
    <t>Total Geral</t>
  </si>
  <si>
    <t>_______________________________________________________________
MUNICÍPIO DE MATO LEITÃO
Proprietário</t>
  </si>
  <si>
    <t>_______________________________________________________________
SAMIR MARCOS BATTISTI
Engenheiro Civil - CREA/RS 104081</t>
  </si>
  <si>
    <t>Banco</t>
  </si>
  <si>
    <t>_______________________</t>
  </si>
  <si>
    <t>Carlos Alberto Bohn</t>
  </si>
  <si>
    <t>Prefeito Municipal</t>
  </si>
  <si>
    <t>Obras e serviços de CONSTRUÇÃO DE RUA COBERTA</t>
  </si>
  <si>
    <t>FUNDAÇÃO E ESTRUT. METÁLICA</t>
  </si>
  <si>
    <t>COBERTURA</t>
  </si>
  <si>
    <t>DRENAGEM PLUVIAL</t>
  </si>
  <si>
    <t>Natália Reckziegel</t>
  </si>
  <si>
    <t>Arquiteta - CAU A94400-9</t>
  </si>
  <si>
    <t>Total por etapa</t>
  </si>
  <si>
    <t>SINAPI RS - 03/2021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</si>
</sst>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  <numFmt numFmtId="166" formatCode="_-&quot;R$&quot;\ * #,##0.00_-;\-&quot;R$&quot;\ * #,##0.00_-;_-&quot;R$&quot;\ * &quot;-&quot;???_-;_-@_-"/>
  </numFmts>
  <fonts count="19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1"/>
      <name val="Arial"/>
      <family val="1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11" fillId="10" borderId="0" xfId="0" applyFont="1" applyFill="1" applyAlignment="1">
      <alignment horizontal="left" vertical="top" wrapText="1"/>
    </xf>
    <xf numFmtId="0" fontId="12" fillId="11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7" fillId="6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9" fillId="8" borderId="0" xfId="0" applyNumberFormat="1" applyFont="1" applyFill="1" applyAlignment="1">
      <alignment horizontal="right" vertical="top" wrapText="1"/>
    </xf>
    <xf numFmtId="165" fontId="9" fillId="8" borderId="0" xfId="0" applyNumberFormat="1" applyFont="1" applyFill="1" applyAlignment="1">
      <alignment horizontal="right" vertical="top" wrapText="1"/>
    </xf>
    <xf numFmtId="10" fontId="9" fillId="8" borderId="0" xfId="1" applyNumberFormat="1" applyFont="1" applyFill="1" applyAlignment="1">
      <alignment horizontal="right" vertical="top" wrapText="1"/>
    </xf>
    <xf numFmtId="10" fontId="9" fillId="8" borderId="0" xfId="0" applyNumberFormat="1" applyFont="1" applyFill="1" applyAlignment="1">
      <alignment horizontal="right" vertical="top" wrapText="1"/>
    </xf>
    <xf numFmtId="166" fontId="9" fillId="8" borderId="0" xfId="0" applyNumberFormat="1" applyFont="1" applyFill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5" fontId="13" fillId="12" borderId="1" xfId="0" applyNumberFormat="1" applyFont="1" applyFill="1" applyBorder="1" applyAlignment="1">
      <alignment horizontal="right" vertical="center" wrapText="1"/>
    </xf>
    <xf numFmtId="10" fontId="13" fillId="12" borderId="1" xfId="0" applyNumberFormat="1" applyFont="1" applyFill="1" applyBorder="1" applyAlignment="1">
      <alignment horizontal="right" vertical="center" wrapText="1"/>
    </xf>
    <xf numFmtId="164" fontId="13" fillId="12" borderId="1" xfId="0" applyNumberFormat="1" applyFont="1" applyFill="1" applyBorder="1" applyAlignment="1">
      <alignment horizontal="right" vertical="center" wrapText="1"/>
    </xf>
    <xf numFmtId="0" fontId="0" fillId="0" borderId="0" xfId="0"/>
    <xf numFmtId="10" fontId="7" fillId="6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4" fontId="10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/>
    <xf numFmtId="0" fontId="7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44" fontId="7" fillId="6" borderId="0" xfId="0" applyNumberFormat="1" applyFont="1" applyFill="1" applyAlignment="1">
      <alignment horizontal="left" vertical="top" wrapText="1"/>
    </xf>
    <xf numFmtId="165" fontId="0" fillId="0" borderId="0" xfId="0" applyNumberFormat="1"/>
    <xf numFmtId="0" fontId="7" fillId="6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7" fillId="6" borderId="0" xfId="0" applyFont="1" applyFill="1" applyAlignment="1">
      <alignment horizontal="left" vertical="top" wrapText="1"/>
    </xf>
    <xf numFmtId="0" fontId="0" fillId="0" borderId="0" xfId="0"/>
    <xf numFmtId="0" fontId="12" fillId="11" borderId="0" xfId="0" applyFont="1" applyFill="1" applyAlignment="1">
      <alignment horizontal="center" vertical="top" wrapText="1"/>
    </xf>
    <xf numFmtId="4" fontId="10" fillId="9" borderId="0" xfId="0" applyNumberFormat="1" applyFont="1" applyFill="1" applyAlignment="1">
      <alignment horizontal="right" vertical="top" wrapText="1"/>
    </xf>
    <xf numFmtId="0" fontId="9" fillId="8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7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" fillId="5" borderId="0" xfId="0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9" fillId="8" borderId="0" xfId="1" applyNumberFormat="1" applyFont="1" applyFill="1" applyBorder="1" applyAlignment="1">
      <alignment horizontal="right" vertical="top" wrapText="1"/>
    </xf>
    <xf numFmtId="165" fontId="9" fillId="8" borderId="0" xfId="0" applyNumberFormat="1" applyFont="1" applyFill="1" applyBorder="1" applyAlignment="1">
      <alignment horizontal="right" vertical="top" wrapText="1"/>
    </xf>
    <xf numFmtId="10" fontId="9" fillId="8" borderId="0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5" fontId="17" fillId="12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10" fontId="17" fillId="0" borderId="1" xfId="0" applyNumberFormat="1" applyFont="1" applyFill="1" applyBorder="1" applyAlignment="1">
      <alignment horizontal="right" vertical="center" wrapText="1"/>
    </xf>
    <xf numFmtId="10" fontId="17" fillId="12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18" fillId="6" borderId="0" xfId="0" applyFont="1" applyFill="1" applyAlignment="1">
      <alignment horizontal="left" vertical="top" wrapText="1"/>
    </xf>
    <xf numFmtId="10" fontId="7" fillId="6" borderId="0" xfId="0" applyNumberFormat="1" applyFont="1" applyFill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695325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OutlineSymbols="0" showWhiteSpace="0" topLeftCell="C19" workbookViewId="0">
      <selection sqref="A1:I31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4" width="12" bestFit="1" customWidth="1"/>
    <col min="5" max="6" width="12.375" bestFit="1" customWidth="1"/>
    <col min="7" max="9" width="14.75" bestFit="1" customWidth="1"/>
    <col min="10" max="30" width="12" bestFit="1" customWidth="1"/>
  </cols>
  <sheetData>
    <row r="1" spans="1:9" ht="15" x14ac:dyDescent="0.2">
      <c r="A1" s="1"/>
      <c r="B1" s="1" t="s">
        <v>0</v>
      </c>
      <c r="C1" s="1" t="s">
        <v>1</v>
      </c>
      <c r="D1" s="47" t="s">
        <v>2</v>
      </c>
      <c r="E1" s="47"/>
      <c r="F1" s="47" t="s">
        <v>3</v>
      </c>
      <c r="G1" s="47"/>
    </row>
    <row r="2" spans="1:9" ht="95.1" customHeight="1" x14ac:dyDescent="0.2">
      <c r="A2" s="2"/>
      <c r="B2" s="2" t="s">
        <v>4</v>
      </c>
      <c r="C2" s="2" t="s">
        <v>5</v>
      </c>
      <c r="D2" s="46" t="s">
        <v>6</v>
      </c>
      <c r="E2" s="46"/>
      <c r="F2" s="46" t="s">
        <v>7</v>
      </c>
      <c r="G2" s="46"/>
    </row>
    <row r="3" spans="1:9" ht="15" x14ac:dyDescent="0.25">
      <c r="A3" s="48" t="s">
        <v>8</v>
      </c>
      <c r="B3" s="49"/>
      <c r="C3" s="49"/>
      <c r="D3" s="49"/>
      <c r="E3" s="49"/>
      <c r="F3" s="49"/>
      <c r="G3" s="49"/>
    </row>
    <row r="4" spans="1:9" ht="15" x14ac:dyDescent="0.2">
      <c r="A4" s="14" t="s">
        <v>9</v>
      </c>
      <c r="B4" s="14" t="s">
        <v>10</v>
      </c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</row>
    <row r="5" spans="1:9" s="6" customFormat="1" ht="24" customHeight="1" x14ac:dyDescent="0.2">
      <c r="A5" s="16" t="s">
        <v>18</v>
      </c>
      <c r="B5" s="16" t="s">
        <v>19</v>
      </c>
      <c r="C5" s="17">
        <v>42197.45</v>
      </c>
      <c r="D5" s="22">
        <f>ROUNDUP(C5*D6,2)</f>
        <v>42197.45</v>
      </c>
      <c r="E5" s="18" t="s">
        <v>20</v>
      </c>
      <c r="F5" s="18" t="s">
        <v>20</v>
      </c>
      <c r="G5" s="18" t="s">
        <v>20</v>
      </c>
      <c r="H5" s="18" t="s">
        <v>20</v>
      </c>
      <c r="I5" s="18" t="s">
        <v>20</v>
      </c>
    </row>
    <row r="6" spans="1:9" s="6" customFormat="1" ht="24" customHeight="1" x14ac:dyDescent="0.2">
      <c r="A6" s="16"/>
      <c r="B6" s="16"/>
      <c r="C6" s="19">
        <v>1</v>
      </c>
      <c r="D6" s="23">
        <v>1</v>
      </c>
      <c r="E6" s="20"/>
      <c r="F6" s="20"/>
      <c r="G6" s="20"/>
      <c r="H6" s="20"/>
      <c r="I6" s="20"/>
    </row>
    <row r="7" spans="1:9" s="6" customFormat="1" ht="24" customHeight="1" x14ac:dyDescent="0.2">
      <c r="A7" s="16" t="s">
        <v>21</v>
      </c>
      <c r="B7" s="16" t="s">
        <v>22</v>
      </c>
      <c r="C7" s="17">
        <v>456140.46</v>
      </c>
      <c r="D7" s="21" t="s">
        <v>20</v>
      </c>
      <c r="E7" s="22">
        <f>ROUNDDOWN(C7*E8,2)</f>
        <v>319298.32</v>
      </c>
      <c r="F7" s="22">
        <f>ROUNDUP(C7*F8,2)</f>
        <v>136842.14000000001</v>
      </c>
      <c r="G7" s="21" t="s">
        <v>20</v>
      </c>
      <c r="H7" s="21" t="s">
        <v>20</v>
      </c>
      <c r="I7" s="21" t="s">
        <v>20</v>
      </c>
    </row>
    <row r="8" spans="1:9" s="6" customFormat="1" ht="24" customHeight="1" x14ac:dyDescent="0.2">
      <c r="A8" s="16"/>
      <c r="B8" s="16"/>
      <c r="C8" s="19">
        <v>1</v>
      </c>
      <c r="D8" s="21"/>
      <c r="E8" s="23">
        <v>0.7</v>
      </c>
      <c r="F8" s="23">
        <v>0.3</v>
      </c>
      <c r="G8" s="21"/>
      <c r="H8" s="21"/>
      <c r="I8" s="21"/>
    </row>
    <row r="9" spans="1:9" s="6" customFormat="1" ht="24" customHeight="1" x14ac:dyDescent="0.2">
      <c r="A9" s="16" t="s">
        <v>23</v>
      </c>
      <c r="B9" s="16" t="s">
        <v>24</v>
      </c>
      <c r="C9" s="17">
        <v>29836.87</v>
      </c>
      <c r="D9" s="21" t="s">
        <v>20</v>
      </c>
      <c r="E9" s="24">
        <f>C9*E10</f>
        <v>29836.87</v>
      </c>
      <c r="F9" s="21" t="s">
        <v>20</v>
      </c>
      <c r="G9" s="21" t="s">
        <v>20</v>
      </c>
      <c r="H9" s="21" t="s">
        <v>20</v>
      </c>
      <c r="I9" s="21" t="s">
        <v>20</v>
      </c>
    </row>
    <row r="10" spans="1:9" s="6" customFormat="1" ht="24" customHeight="1" x14ac:dyDescent="0.2">
      <c r="A10" s="16"/>
      <c r="B10" s="16"/>
      <c r="C10" s="20">
        <v>1</v>
      </c>
      <c r="D10" s="21"/>
      <c r="E10" s="23">
        <v>1</v>
      </c>
      <c r="F10" s="21"/>
      <c r="G10" s="21"/>
      <c r="H10" s="21"/>
      <c r="I10" s="21"/>
    </row>
    <row r="11" spans="1:9" s="6" customFormat="1" ht="24" customHeight="1" x14ac:dyDescent="0.2">
      <c r="A11" s="16" t="s">
        <v>25</v>
      </c>
      <c r="B11" s="16" t="s">
        <v>26</v>
      </c>
      <c r="C11" s="17">
        <v>634708.73</v>
      </c>
      <c r="D11" s="21" t="s">
        <v>20</v>
      </c>
      <c r="E11" s="21" t="s">
        <v>20</v>
      </c>
      <c r="F11" s="21" t="s">
        <v>20</v>
      </c>
      <c r="G11" s="24">
        <f>ROUNDUP(C11*G12,2)</f>
        <v>311007.28000000003</v>
      </c>
      <c r="H11" s="24">
        <f>ROUNDDOWN(C11*H12,2)</f>
        <v>323701.45</v>
      </c>
      <c r="I11" s="21" t="s">
        <v>20</v>
      </c>
    </row>
    <row r="12" spans="1:9" s="6" customFormat="1" ht="24" customHeight="1" x14ac:dyDescent="0.2">
      <c r="A12" s="16"/>
      <c r="B12" s="16"/>
      <c r="C12" s="19">
        <v>1</v>
      </c>
      <c r="D12" s="21"/>
      <c r="E12" s="21"/>
      <c r="F12" s="21"/>
      <c r="G12" s="23">
        <v>0.49</v>
      </c>
      <c r="H12" s="23">
        <v>0.51</v>
      </c>
      <c r="I12" s="21"/>
    </row>
    <row r="13" spans="1:9" s="6" customFormat="1" ht="24" customHeight="1" x14ac:dyDescent="0.2">
      <c r="A13" s="16" t="s">
        <v>27</v>
      </c>
      <c r="B13" s="16" t="s">
        <v>28</v>
      </c>
      <c r="C13" s="17">
        <v>207043.64</v>
      </c>
      <c r="D13" s="21" t="s">
        <v>20</v>
      </c>
      <c r="E13" s="21" t="s">
        <v>20</v>
      </c>
      <c r="F13" s="24">
        <f>ROUNDUP(C13*F14,2)</f>
        <v>82817.459999999992</v>
      </c>
      <c r="G13" s="24">
        <f>ROUNDUP(C13*G14,2)</f>
        <v>82817.459999999992</v>
      </c>
      <c r="H13" s="24">
        <f>ROUNDDOWN(C13*H14,2)</f>
        <v>41408.720000000001</v>
      </c>
      <c r="I13" s="21" t="s">
        <v>20</v>
      </c>
    </row>
    <row r="14" spans="1:9" s="6" customFormat="1" ht="24" customHeight="1" x14ac:dyDescent="0.2">
      <c r="A14" s="16"/>
      <c r="B14" s="16"/>
      <c r="C14" s="19">
        <v>1</v>
      </c>
      <c r="D14" s="21"/>
      <c r="E14" s="21"/>
      <c r="F14" s="23">
        <v>0.4</v>
      </c>
      <c r="G14" s="23">
        <v>0.4</v>
      </c>
      <c r="H14" s="23">
        <v>0.2</v>
      </c>
      <c r="I14" s="21"/>
    </row>
    <row r="15" spans="1:9" s="6" customFormat="1" ht="24" customHeight="1" x14ac:dyDescent="0.2">
      <c r="A15" s="16" t="s">
        <v>29</v>
      </c>
      <c r="B15" s="16" t="s">
        <v>30</v>
      </c>
      <c r="C15" s="17">
        <v>240626.36</v>
      </c>
      <c r="D15" s="21" t="s">
        <v>20</v>
      </c>
      <c r="E15" s="21" t="s">
        <v>20</v>
      </c>
      <c r="F15" s="21" t="s">
        <v>20</v>
      </c>
      <c r="G15" s="21" t="s">
        <v>20</v>
      </c>
      <c r="H15" s="24">
        <f>ROUNDUP(C15*H16,2)</f>
        <v>24062.639999999999</v>
      </c>
      <c r="I15" s="24">
        <f>ROUNDDOWN(C15*I16,2)</f>
        <v>216563.72</v>
      </c>
    </row>
    <row r="16" spans="1:9" s="6" customFormat="1" ht="24" customHeight="1" x14ac:dyDescent="0.2">
      <c r="A16" s="16"/>
      <c r="B16" s="16"/>
      <c r="C16" s="19">
        <v>1</v>
      </c>
      <c r="D16" s="21"/>
      <c r="E16" s="21"/>
      <c r="F16" s="21"/>
      <c r="G16" s="21"/>
      <c r="H16" s="23">
        <v>0.1</v>
      </c>
      <c r="I16" s="23">
        <v>0.9</v>
      </c>
    </row>
    <row r="17" spans="1:9" s="6" customFormat="1" ht="24" customHeight="1" x14ac:dyDescent="0.2">
      <c r="A17" s="16" t="s">
        <v>31</v>
      </c>
      <c r="B17" s="16" t="s">
        <v>32</v>
      </c>
      <c r="C17" s="17">
        <v>22757.94</v>
      </c>
      <c r="D17" s="21" t="s">
        <v>20</v>
      </c>
      <c r="E17" s="21" t="s">
        <v>20</v>
      </c>
      <c r="F17" s="21" t="s">
        <v>20</v>
      </c>
      <c r="G17" s="21" t="s">
        <v>20</v>
      </c>
      <c r="H17" s="21" t="s">
        <v>20</v>
      </c>
      <c r="I17" s="24">
        <f>C17*I18</f>
        <v>22757.94</v>
      </c>
    </row>
    <row r="18" spans="1:9" s="6" customFormat="1" ht="24" customHeight="1" x14ac:dyDescent="0.2">
      <c r="A18" s="16"/>
      <c r="B18" s="16"/>
      <c r="C18" s="19">
        <v>1</v>
      </c>
      <c r="D18" s="21"/>
      <c r="E18" s="21"/>
      <c r="F18" s="21"/>
      <c r="G18" s="21"/>
      <c r="H18" s="21"/>
      <c r="I18" s="23">
        <v>1</v>
      </c>
    </row>
    <row r="19" spans="1:9" s="6" customFormat="1" ht="24" customHeight="1" x14ac:dyDescent="0.2">
      <c r="A19" s="16" t="s">
        <v>33</v>
      </c>
      <c r="B19" s="16" t="s">
        <v>34</v>
      </c>
      <c r="C19" s="17">
        <v>50756.3</v>
      </c>
      <c r="D19" s="24">
        <f>ROUNDUP(C19*D20,2)</f>
        <v>30453.78</v>
      </c>
      <c r="E19" s="24">
        <f>ROUNDDOWN(C19*E20,2)</f>
        <v>20302.52</v>
      </c>
      <c r="F19" s="21" t="s">
        <v>20</v>
      </c>
      <c r="G19" s="21" t="s">
        <v>20</v>
      </c>
      <c r="H19" s="21" t="s">
        <v>20</v>
      </c>
      <c r="I19" s="21" t="s">
        <v>20</v>
      </c>
    </row>
    <row r="20" spans="1:9" s="6" customFormat="1" ht="24" customHeight="1" x14ac:dyDescent="0.2">
      <c r="A20" s="16"/>
      <c r="B20" s="16"/>
      <c r="C20" s="20">
        <v>1</v>
      </c>
      <c r="D20" s="23">
        <v>0.6</v>
      </c>
      <c r="E20" s="23">
        <v>0.4</v>
      </c>
      <c r="F20" s="21"/>
      <c r="G20" s="21"/>
      <c r="H20" s="21"/>
      <c r="I20" s="21"/>
    </row>
    <row r="21" spans="1:9" x14ac:dyDescent="0.2">
      <c r="A21" s="46" t="s">
        <v>35</v>
      </c>
      <c r="B21" s="46"/>
      <c r="C21" s="2"/>
      <c r="D21" s="11">
        <f>D22/E28</f>
        <v>4.3140324966142243E-2</v>
      </c>
      <c r="E21" s="11">
        <f>E22/E28</f>
        <v>0.21937223725114385</v>
      </c>
      <c r="F21" s="11">
        <f>F22/E28</f>
        <v>0.13043394483387025</v>
      </c>
      <c r="G21" s="11">
        <f>G22/E28</f>
        <v>0.23385326392005309</v>
      </c>
      <c r="H21" s="11">
        <f>H22/E28</f>
        <v>0.23109094631139393</v>
      </c>
      <c r="I21" s="11">
        <f>I22/E28</f>
        <v>0.14210928271739662</v>
      </c>
    </row>
    <row r="22" spans="1:9" x14ac:dyDescent="0.2">
      <c r="A22" s="46" t="s">
        <v>36</v>
      </c>
      <c r="B22" s="46"/>
      <c r="C22" s="2"/>
      <c r="D22" s="10">
        <f>ROUNDUP(D5+D19,2)</f>
        <v>72651.23</v>
      </c>
      <c r="E22" s="10">
        <f>ROUNDUP(E7+E9+E19,2)</f>
        <v>369437.71</v>
      </c>
      <c r="F22" s="10">
        <f>ROUNDUP(F7+F13,2)</f>
        <v>219659.6</v>
      </c>
      <c r="G22" s="13">
        <f>ROUNDUP((G11+G13),2)</f>
        <v>393824.74</v>
      </c>
      <c r="H22" s="13">
        <f>ROUNDUP((H11+H13+H15),2)</f>
        <v>389172.81</v>
      </c>
      <c r="I22" s="9">
        <f>ROUNDUP((I15+I17),2)</f>
        <v>239321.66</v>
      </c>
    </row>
    <row r="23" spans="1:9" x14ac:dyDescent="0.2">
      <c r="A23" s="46" t="s">
        <v>37</v>
      </c>
      <c r="B23" s="46"/>
      <c r="C23" s="2"/>
      <c r="D23" s="12">
        <f>D21</f>
        <v>4.3140324966142243E-2</v>
      </c>
      <c r="E23" s="12">
        <f>E21+D23</f>
        <v>0.26251256221728608</v>
      </c>
      <c r="F23" s="12">
        <f>F21+E23</f>
        <v>0.3929465070511563</v>
      </c>
      <c r="G23" s="12">
        <f>G21+F23</f>
        <v>0.62679977097120942</v>
      </c>
      <c r="H23" s="12">
        <f>H21+G23</f>
        <v>0.85789071728260335</v>
      </c>
      <c r="I23" s="12">
        <f>I21+H23</f>
        <v>1</v>
      </c>
    </row>
    <row r="24" spans="1:9" x14ac:dyDescent="0.2">
      <c r="A24" s="46" t="s">
        <v>38</v>
      </c>
      <c r="B24" s="46"/>
      <c r="C24" s="2"/>
      <c r="D24" s="10">
        <f>D22</f>
        <v>72651.23</v>
      </c>
      <c r="E24" s="10">
        <f>ROUNDUP(E22+D24,2)</f>
        <v>442088.94</v>
      </c>
      <c r="F24" s="10">
        <f>ROUNDUP(F22+E24,2)</f>
        <v>661748.54</v>
      </c>
      <c r="G24" s="13">
        <f>ROUNDUP((G22+F24),2)</f>
        <v>1055573.28</v>
      </c>
      <c r="H24" s="13">
        <f>ROUNDUP((H22+G24),2)</f>
        <v>1444746.09</v>
      </c>
      <c r="I24" s="13">
        <f>ROUNDUP((I22+H24),2)</f>
        <v>1684067.75</v>
      </c>
    </row>
    <row r="25" spans="1:9" x14ac:dyDescent="0.2">
      <c r="A25" s="5"/>
      <c r="B25" s="5"/>
      <c r="C25" s="5"/>
      <c r="D25" s="5"/>
      <c r="E25" s="5"/>
      <c r="F25" s="5"/>
      <c r="G25" s="5"/>
    </row>
    <row r="26" spans="1:9" x14ac:dyDescent="0.2">
      <c r="A26" s="45"/>
      <c r="B26" s="45"/>
      <c r="C26" s="46" t="s">
        <v>39</v>
      </c>
      <c r="D26" s="4"/>
      <c r="E26" s="44">
        <v>1368323.35</v>
      </c>
      <c r="F26" s="45"/>
      <c r="G26" s="45"/>
    </row>
    <row r="27" spans="1:9" x14ac:dyDescent="0.2">
      <c r="A27" s="45"/>
      <c r="B27" s="45"/>
      <c r="C27" s="46" t="s">
        <v>40</v>
      </c>
      <c r="D27" s="4"/>
      <c r="E27" s="44">
        <v>315744.40000000002</v>
      </c>
      <c r="F27" s="45"/>
      <c r="G27" s="45"/>
    </row>
    <row r="28" spans="1:9" x14ac:dyDescent="0.2">
      <c r="A28" s="45"/>
      <c r="B28" s="45"/>
      <c r="C28" s="46" t="s">
        <v>41</v>
      </c>
      <c r="D28" s="4"/>
      <c r="E28" s="44">
        <f>I24</f>
        <v>1684067.75</v>
      </c>
      <c r="F28" s="45"/>
      <c r="G28" s="45"/>
    </row>
    <row r="29" spans="1:9" ht="25.5" customHeight="1" x14ac:dyDescent="0.2">
      <c r="A29" s="3"/>
      <c r="B29" s="3"/>
      <c r="C29" s="3"/>
      <c r="D29" s="3"/>
      <c r="E29" s="3"/>
      <c r="F29" s="3"/>
      <c r="G29" s="3"/>
    </row>
    <row r="30" spans="1:9" ht="69.95" customHeight="1" x14ac:dyDescent="0.2">
      <c r="A30" s="43" t="s">
        <v>42</v>
      </c>
      <c r="B30" s="43"/>
      <c r="C30" s="43"/>
      <c r="D30" s="43"/>
      <c r="E30" s="43"/>
      <c r="F30" s="43"/>
      <c r="G30" s="43"/>
      <c r="H30" s="43"/>
      <c r="I30" s="43"/>
    </row>
    <row r="31" spans="1:9" ht="69.95" customHeight="1" x14ac:dyDescent="0.2">
      <c r="A31" s="43" t="s">
        <v>43</v>
      </c>
      <c r="B31" s="43"/>
      <c r="C31" s="43"/>
      <c r="D31" s="43"/>
      <c r="E31" s="43"/>
      <c r="F31" s="43"/>
      <c r="G31" s="43"/>
      <c r="H31" s="43"/>
      <c r="I31" s="43"/>
    </row>
  </sheetData>
  <mergeCells count="17">
    <mergeCell ref="D1:E1"/>
    <mergeCell ref="F1:G1"/>
    <mergeCell ref="D2:E2"/>
    <mergeCell ref="F2:G2"/>
    <mergeCell ref="A3:G3"/>
    <mergeCell ref="A21:B21"/>
    <mergeCell ref="A22:B22"/>
    <mergeCell ref="A23:B23"/>
    <mergeCell ref="A24:B24"/>
    <mergeCell ref="A26:C26"/>
    <mergeCell ref="A30:I30"/>
    <mergeCell ref="A31:I31"/>
    <mergeCell ref="E26:G26"/>
    <mergeCell ref="A27:C27"/>
    <mergeCell ref="E27:G27"/>
    <mergeCell ref="A28:C28"/>
    <mergeCell ref="E28:G28"/>
  </mergeCells>
  <pageMargins left="0.25" right="0.25" top="0.75" bottom="0.75" header="0.3" footer="0.3"/>
  <pageSetup paperSize="9" scale="63" orientation="landscape" r:id="rId1"/>
  <headerFooter>
    <oddHeader>&amp;L &amp;CSMB EIRELI ME
CNPJ: 05.978.189/0001-05 &amp;R</oddHeader>
    <oddFooter>&amp;L &amp;CRua Getúlio Vargas, 849, sala 401, Centro, Marques de Souza/RS
(51) 3705-1212 / projetos@smbengenharia.com.br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F9" sqref="F9"/>
    </sheetView>
  </sheetViews>
  <sheetFormatPr defaultRowHeight="14.25" x14ac:dyDescent="0.2"/>
  <cols>
    <col min="1" max="1" width="6.375" customWidth="1"/>
    <col min="2" max="2" width="26.625" customWidth="1"/>
    <col min="3" max="3" width="17.625" customWidth="1"/>
    <col min="4" max="4" width="14.375" customWidth="1"/>
    <col min="5" max="5" width="12.75" customWidth="1"/>
    <col min="6" max="6" width="12.375" style="25" bestFit="1" customWidth="1"/>
    <col min="7" max="7" width="14.875" customWidth="1"/>
  </cols>
  <sheetData>
    <row r="1" spans="1:7" s="42" customFormat="1" x14ac:dyDescent="0.2"/>
    <row r="2" spans="1:7" s="42" customFormat="1" x14ac:dyDescent="0.2"/>
    <row r="3" spans="1:7" s="42" customFormat="1" x14ac:dyDescent="0.2"/>
    <row r="4" spans="1:7" s="42" customFormat="1" x14ac:dyDescent="0.2"/>
    <row r="5" spans="1:7" ht="15" x14ac:dyDescent="0.2">
      <c r="A5" s="8"/>
      <c r="B5" s="8" t="s">
        <v>0</v>
      </c>
      <c r="D5" s="8" t="s">
        <v>44</v>
      </c>
      <c r="E5" s="40" t="s">
        <v>2</v>
      </c>
      <c r="G5" s="40"/>
    </row>
    <row r="6" spans="1:7" ht="51" customHeight="1" x14ac:dyDescent="0.2">
      <c r="A6" s="7"/>
      <c r="B6" s="46" t="s">
        <v>48</v>
      </c>
      <c r="C6" s="46"/>
      <c r="D6" s="41" t="s">
        <v>55</v>
      </c>
      <c r="E6" s="26">
        <v>0.26860000000000001</v>
      </c>
      <c r="G6" s="39"/>
    </row>
    <row r="7" spans="1:7" s="42" customFormat="1" ht="22.5" customHeight="1" x14ac:dyDescent="0.25">
      <c r="A7" s="48" t="s">
        <v>8</v>
      </c>
      <c r="B7" s="49"/>
      <c r="C7" s="49"/>
      <c r="D7" s="49"/>
      <c r="E7" s="49"/>
      <c r="G7" s="39"/>
    </row>
    <row r="9" spans="1:7" ht="30" x14ac:dyDescent="0.2">
      <c r="A9" s="14" t="s">
        <v>9</v>
      </c>
      <c r="B9" s="14" t="s">
        <v>10</v>
      </c>
      <c r="C9" s="63" t="s">
        <v>54</v>
      </c>
      <c r="D9" s="62" t="s">
        <v>12</v>
      </c>
      <c r="E9" s="62" t="s">
        <v>13</v>
      </c>
      <c r="F9" s="53"/>
    </row>
    <row r="10" spans="1:7" x14ac:dyDescent="0.2">
      <c r="A10" s="16" t="s">
        <v>18</v>
      </c>
      <c r="B10" s="64" t="s">
        <v>49</v>
      </c>
      <c r="C10" s="65">
        <v>65513</v>
      </c>
      <c r="D10" s="66">
        <f>ROUNDUP(C10*D11,2)</f>
        <v>65513</v>
      </c>
      <c r="E10" s="65" t="s">
        <v>20</v>
      </c>
      <c r="F10" s="54"/>
    </row>
    <row r="11" spans="1:7" x14ac:dyDescent="0.2">
      <c r="A11" s="16"/>
      <c r="B11" s="67"/>
      <c r="C11" s="68">
        <v>1</v>
      </c>
      <c r="D11" s="69">
        <v>1</v>
      </c>
      <c r="E11" s="68"/>
      <c r="F11" s="55"/>
    </row>
    <row r="12" spans="1:7" x14ac:dyDescent="0.2">
      <c r="A12" s="16" t="s">
        <v>21</v>
      </c>
      <c r="B12" s="64" t="s">
        <v>50</v>
      </c>
      <c r="C12" s="65">
        <v>24755.56</v>
      </c>
      <c r="D12" s="70"/>
      <c r="E12" s="66">
        <v>24755.56</v>
      </c>
      <c r="F12" s="56"/>
    </row>
    <row r="13" spans="1:7" x14ac:dyDescent="0.2">
      <c r="A13" s="16"/>
      <c r="B13" s="67"/>
      <c r="C13" s="68">
        <v>1</v>
      </c>
      <c r="D13" s="68"/>
      <c r="E13" s="69">
        <v>1</v>
      </c>
      <c r="F13" s="57"/>
    </row>
    <row r="14" spans="1:7" x14ac:dyDescent="0.2">
      <c r="A14" s="16" t="s">
        <v>23</v>
      </c>
      <c r="B14" s="64" t="s">
        <v>51</v>
      </c>
      <c r="C14" s="65">
        <v>8912.2199999999993</v>
      </c>
      <c r="D14" s="70"/>
      <c r="E14" s="66">
        <v>8912.2199999999993</v>
      </c>
      <c r="F14" s="58"/>
    </row>
    <row r="15" spans="1:7" x14ac:dyDescent="0.2">
      <c r="A15" s="16"/>
      <c r="B15" s="67"/>
      <c r="C15" s="68">
        <v>1</v>
      </c>
      <c r="D15" s="68"/>
      <c r="E15" s="69">
        <v>1</v>
      </c>
      <c r="F15" s="57"/>
    </row>
    <row r="16" spans="1:7" x14ac:dyDescent="0.2">
      <c r="A16" s="71" t="s">
        <v>35</v>
      </c>
      <c r="B16" s="71"/>
      <c r="C16" s="72">
        <v>1</v>
      </c>
      <c r="D16" s="11">
        <f>D18</f>
        <v>0.66054128632583853</v>
      </c>
      <c r="E16" s="11">
        <f>E17/C17</f>
        <v>0.33945871367416147</v>
      </c>
      <c r="F16" s="59"/>
    </row>
    <row r="17" spans="1:7" x14ac:dyDescent="0.2">
      <c r="A17" s="71" t="s">
        <v>36</v>
      </c>
      <c r="B17" s="71"/>
      <c r="C17" s="37">
        <f>C10+C12+C14</f>
        <v>99180.78</v>
      </c>
      <c r="D17" s="10">
        <f>D10</f>
        <v>65513</v>
      </c>
      <c r="E17" s="10">
        <f>E12+E14</f>
        <v>33667.78</v>
      </c>
      <c r="F17" s="60"/>
      <c r="G17" s="38"/>
    </row>
    <row r="18" spans="1:7" x14ac:dyDescent="0.2">
      <c r="A18" s="71" t="s">
        <v>37</v>
      </c>
      <c r="B18" s="71"/>
      <c r="C18" s="7"/>
      <c r="D18" s="12">
        <f>D17/C17</f>
        <v>0.66054128632583853</v>
      </c>
      <c r="E18" s="12">
        <f>E16+D18</f>
        <v>1</v>
      </c>
      <c r="F18" s="61"/>
    </row>
    <row r="19" spans="1:7" x14ac:dyDescent="0.2">
      <c r="A19" s="71" t="s">
        <v>38</v>
      </c>
      <c r="B19" s="71"/>
      <c r="C19" s="7"/>
      <c r="D19" s="10">
        <f>D17</f>
        <v>65513</v>
      </c>
      <c r="E19" s="10">
        <f>ROUNDUP(E17+D19,2)</f>
        <v>99180.78</v>
      </c>
      <c r="F19" s="60"/>
    </row>
    <row r="20" spans="1:7" ht="19.5" customHeight="1" x14ac:dyDescent="0.2">
      <c r="A20" s="27"/>
      <c r="B20" s="27"/>
      <c r="C20" s="28"/>
      <c r="D20" s="29"/>
      <c r="E20" s="30"/>
      <c r="F20" s="30"/>
    </row>
    <row r="21" spans="1:7" ht="15" customHeight="1" x14ac:dyDescent="0.2">
      <c r="A21" s="31"/>
      <c r="B21" s="34" t="s">
        <v>45</v>
      </c>
      <c r="C21" s="50" t="s">
        <v>45</v>
      </c>
      <c r="D21" s="50"/>
      <c r="E21" s="31"/>
      <c r="F21" s="31"/>
    </row>
    <row r="22" spans="1:7" x14ac:dyDescent="0.2">
      <c r="A22" s="32"/>
      <c r="B22" s="36" t="s">
        <v>46</v>
      </c>
      <c r="C22" s="51" t="s">
        <v>52</v>
      </c>
      <c r="D22" s="51"/>
      <c r="E22" s="32"/>
      <c r="F22" s="32"/>
    </row>
    <row r="23" spans="1:7" x14ac:dyDescent="0.2">
      <c r="A23" s="32"/>
      <c r="B23" s="35" t="s">
        <v>47</v>
      </c>
      <c r="C23" s="52" t="s">
        <v>53</v>
      </c>
      <c r="D23" s="52"/>
      <c r="E23" s="32"/>
      <c r="F23" s="32"/>
    </row>
    <row r="24" spans="1:7" x14ac:dyDescent="0.2">
      <c r="A24" s="33"/>
      <c r="B24" s="33"/>
      <c r="C24" s="33"/>
      <c r="D24" s="33"/>
      <c r="E24" s="33"/>
      <c r="F24" s="33"/>
    </row>
  </sheetData>
  <mergeCells count="9">
    <mergeCell ref="B6:C6"/>
    <mergeCell ref="A7:E7"/>
    <mergeCell ref="A16:B16"/>
    <mergeCell ref="C21:D21"/>
    <mergeCell ref="C22:D22"/>
    <mergeCell ref="C23:D23"/>
    <mergeCell ref="A17:B17"/>
    <mergeCell ref="A18:B18"/>
    <mergeCell ref="A19:B19"/>
  </mergeCells>
  <pageMargins left="0.511811024" right="0.511811024" top="0.78740157499999996" bottom="0.43" header="0.31496062000000002" footer="0.3"/>
  <pageSetup paperSize="9" orientation="portrait" r:id="rId1"/>
  <headerFooter>
    <oddHeader>&amp;C&amp;"Times New Roman,Normal"&amp;12
ESTADO DO RIO GRANDE DO SUL&amp;"Arial,Normal"&amp;11
&amp;20MUNICÍPIO DE MATO LEITÃO&amp;11
&amp;"Times New Roman,Normal"&amp;12PODER EXECUTIVO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Buttons</vt:lpstr>
      <vt:lpstr>Planilha1</vt:lpstr>
      <vt:lpstr>Buttons!Area_de_impressao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Arquitetura</cp:lastModifiedBy>
  <cp:revision>0</cp:revision>
  <cp:lastPrinted>2021-06-11T19:31:45Z</cp:lastPrinted>
  <dcterms:created xsi:type="dcterms:W3CDTF">2019-07-08T18:11:03Z</dcterms:created>
  <dcterms:modified xsi:type="dcterms:W3CDTF">2021-06-11T19:34:50Z</dcterms:modified>
</cp:coreProperties>
</file>